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995" windowHeight="11250" activeTab="0"/>
  </bookViews>
  <sheets>
    <sheet name="Urlaubsrechner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<sst xmlns="http://schemas.openxmlformats.org/spreadsheetml/2006/main" count="29" uniqueCount="25">
  <si>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Alter zum Jahresanfang</t>
  </si>
  <si>
    <t>Ausbildungsbeginn</t>
  </si>
  <si>
    <t>Ausbildungsende</t>
  </si>
  <si>
    <t>Datum</t>
  </si>
  <si>
    <t>Urlaubsanspruch für das Jahr</t>
  </si>
  <si>
    <t>ab</t>
  </si>
  <si>
    <t>Geburtsdatum:</t>
  </si>
  <si>
    <t>Mindestanspruch Werktage</t>
  </si>
  <si>
    <t>noch</t>
  </si>
  <si>
    <t>Tarifliche Vergütungen können gesondert eingetragen werden</t>
  </si>
  <si>
    <t>nach Tarif</t>
  </si>
  <si>
    <t>Wenn vorhanden nach Tarif</t>
  </si>
  <si>
    <t>Info</t>
  </si>
  <si>
    <t>Tabell: Gesetzlicher Mindesturlaubsanspruch für ein Jahr</t>
  </si>
  <si>
    <t>Gelbe Felder müssen ausgefüllt werden!</t>
  </si>
  <si>
    <t>Grüne Felder können ausgefüllt werden!</t>
  </si>
  <si>
    <t>Der Ersteller übernimmt keine Haftung, da sich die rechtlichen Grundlagen jederzeit ändern können.</t>
  </si>
  <si>
    <t>Mindestanspruch Arbeitstage</t>
  </si>
  <si>
    <t>Dies ist eine Berechnungshilfe, die in den meisten Fällen zuverlässige Ergebnisse liefern wird. Leider können nicht alle Sonderfälle berücksichtigt werden (z.B. Behinderung…)</t>
  </si>
  <si>
    <t>Besteht ein Beschäftigungsverhältnis länger als 6 Monate, so ist der volle Jahres-Urlaubsanspruch zu gewähren (Beschäftigung vor oder nach der Ausbildung ist zu berücksichtigen)</t>
  </si>
  <si>
    <t>noch oder noch keine</t>
  </si>
  <si>
    <t>Erstellt 2009 - auf aktueller rechtlicher Grundlage (Bundesurlaubsgesetz und Jugendarbeitsschutzgesetz)</t>
  </si>
  <si>
    <t>Urlaubsrechner für Ausbildungsverhältnisse</t>
  </si>
  <si>
    <t>Beschäftigungs- monate wenn 
&lt;12 Monate</t>
  </si>
  <si>
    <t>Der Jahresurlaubsanspruch ist nicht an einen Arbeitgeber gebunden und kann somit auch auf einen anderen Arbeitgeber übertragen werden . In diesem Fall sollte eine Urlaubsbescheinigung verlangt werden.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</si>
</sst>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44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0"/>
    </font>
    <font>
      <b/>
      <sz val="11"/>
      <color indexed="23"/>
      <name val="Arial"/>
      <family val="2"/>
    </font>
    <font>
      <b/>
      <sz val="11"/>
      <color indexed="18"/>
      <name val="Arial"/>
      <family val="2"/>
    </font>
    <font>
      <sz val="9"/>
      <name val="Arial"/>
      <family val="0"/>
    </font>
    <font>
      <b/>
      <sz val="8"/>
      <color indexed="23"/>
      <name val="Arial"/>
      <family val="2"/>
    </font>
    <font>
      <sz val="8"/>
      <color indexed="44"/>
      <name val="Arial"/>
      <family val="2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4" fontId="3" fillId="35" borderId="12" xfId="0" applyNumberFormat="1" applyFont="1" applyFill="1" applyBorder="1" applyAlignment="1" applyProtection="1">
      <alignment/>
      <protection locked="0"/>
    </xf>
    <xf numFmtId="14" fontId="3" fillId="35" borderId="13" xfId="0" applyNumberFormat="1" applyFont="1" applyFill="1" applyBorder="1" applyAlignment="1" applyProtection="1">
      <alignment horizontal="left"/>
      <protection locked="0"/>
    </xf>
    <xf numFmtId="14" fontId="3" fillId="35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0" fontId="3" fillId="36" borderId="15" xfId="0" applyFont="1" applyFill="1" applyBorder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/>
      <protection locked="0"/>
    </xf>
    <xf numFmtId="0" fontId="8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6" borderId="14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/>
    </xf>
    <xf numFmtId="0" fontId="12" fillId="36" borderId="15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1" fillId="34" borderId="0" xfId="0" applyFont="1" applyFill="1" applyAlignment="1">
      <alignment horizontal="right"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10"/>
      </font>
    </dxf>
    <dxf>
      <font>
        <b val="0"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4</xdr:row>
      <xdr:rowOff>28575</xdr:rowOff>
    </xdr:from>
    <xdr:to>
      <xdr:col>7</xdr:col>
      <xdr:colOff>1047750</xdr:colOff>
      <xdr:row>5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5417"/>
        <a:stretch>
          <a:fillRect/>
        </a:stretch>
      </xdr:blipFill>
      <xdr:spPr>
        <a:xfrm>
          <a:off x="7810500" y="77152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RowColHeaders="0" showZeros="0" tabSelected="1" zoomScalePageLayoutView="0" workbookViewId="0" topLeftCell="A1">
      <selection activeCell="B15" sqref="B15"/>
    </sheetView>
  </sheetViews>
  <sheetFormatPr defaultColWidth="11.421875" defaultRowHeight="12.75"/>
  <cols>
    <col min="1" max="1" width="21.7109375" style="1" customWidth="1"/>
    <col min="2" max="2" width="15.00390625" style="1" customWidth="1"/>
    <col min="3" max="8" width="16.00390625" style="1" customWidth="1"/>
    <col min="9" max="9" width="14.00390625" style="1" customWidth="1"/>
    <col min="10" max="10" width="22.00390625" style="1" customWidth="1"/>
    <col min="11" max="16384" width="11.421875" style="1" customWidth="1"/>
  </cols>
  <sheetData>
    <row r="1" s="31" customFormat="1" ht="15">
      <c r="A1" s="31" t="s">
        <v>22</v>
      </c>
    </row>
    <row r="2" ht="14.25">
      <c r="A2" s="20" t="s">
        <v>18</v>
      </c>
    </row>
    <row r="3" ht="14.25">
      <c r="A3" s="20" t="s">
        <v>21</v>
      </c>
    </row>
    <row r="4" ht="15" thickBot="1">
      <c r="A4" s="23" t="s">
        <v>16</v>
      </c>
    </row>
    <row r="5" spans="1:5" ht="15" thickBot="1">
      <c r="A5" s="19" t="s">
        <v>14</v>
      </c>
      <c r="B5" s="18"/>
      <c r="D5" s="21" t="s">
        <v>15</v>
      </c>
      <c r="E5" s="22"/>
    </row>
    <row r="6" ht="37.5" customHeight="1" thickBot="1"/>
    <row r="7" spans="1:2" ht="15.75" thickBot="1">
      <c r="A7" s="32" t="s">
        <v>6</v>
      </c>
      <c r="B7" s="6"/>
    </row>
    <row r="9" spans="2:8" ht="45.75" customHeight="1" thickBot="1">
      <c r="B9" s="5" t="s">
        <v>3</v>
      </c>
      <c r="C9" s="28" t="s">
        <v>23</v>
      </c>
      <c r="D9" s="28" t="s">
        <v>4</v>
      </c>
      <c r="E9" s="28" t="s">
        <v>0</v>
      </c>
      <c r="F9" s="28" t="s">
        <v>17</v>
      </c>
      <c r="G9" s="28" t="s">
        <v>7</v>
      </c>
      <c r="H9" s="29" t="s">
        <v>10</v>
      </c>
    </row>
    <row r="10" spans="1:8" ht="15.75" thickBot="1">
      <c r="A10" s="32" t="s">
        <v>1</v>
      </c>
      <c r="B10" s="7"/>
      <c r="C10" s="3"/>
      <c r="D10" s="3"/>
      <c r="E10" s="3"/>
      <c r="F10" s="15"/>
      <c r="G10" s="15"/>
      <c r="H10" s="15"/>
    </row>
    <row r="11" spans="2:8" ht="15">
      <c r="B11" s="9" t="str">
        <f>"01.01."&amp;YEAR(B10)</f>
        <v>01.01.1900</v>
      </c>
      <c r="C11" s="4">
        <f>IF(OR(B7="",B10="",B15=""),"",13-MONTH(B10))</f>
      </c>
      <c r="D11" s="17">
        <f>IF(OR(B7="",B10="",B15=""),"",YEAR(B10))</f>
      </c>
      <c r="E11" s="4">
        <f>YEAR(B11-$B$7)-1900</f>
        <v>0</v>
      </c>
      <c r="F11" s="16" t="e">
        <f>IF($C11&gt;6,VLOOKUP($E11,$B$21:$E$27,2),ROUND(VLOOKUP($E11,$B$21:$E$27,2)/12*$C11,0))</f>
        <v>#N/A</v>
      </c>
      <c r="G11" s="16" t="e">
        <f>IF($C11&gt;6,VLOOKUP($E11,$B$21:$E$27,3),ROUND(VLOOKUP($E11,$B$21:$E$27,3)/12*$C11,0))</f>
        <v>#N/A</v>
      </c>
      <c r="H11" s="16" t="e">
        <f>IF($C11&gt;6,VLOOKUP($E11,$B$21:$E$27,4),ROUNDUP(VLOOKUP($E11,$B$21:$E$27,4)/12*$C11,0))</f>
        <v>#N/A</v>
      </c>
    </row>
    <row r="12" spans="2:8" ht="15">
      <c r="B12" s="10" t="str">
        <f>"01.01."&amp;D12</f>
        <v>01.01.</v>
      </c>
      <c r="C12" s="3"/>
      <c r="D12" s="15">
        <f>IF(YEAR(B10)+1&lt;YEAR(B15),YEAR(B10)+1,"")</f>
      </c>
      <c r="E12" s="4">
        <f>IF(D12="","",YEAR(B12-$B$7)-1900)</f>
      </c>
      <c r="F12" s="16">
        <f>IF(D12="","",VLOOKUP($E12,$B$21:$E$27,2))</f>
      </c>
      <c r="G12" s="16">
        <f>IF(D12="","",VLOOKUP($E12,$B$21:$E$27,3))</f>
      </c>
      <c r="H12" s="16">
        <f>IF(D12="","",VLOOKUP($E12,$B$21:$E$27,4))</f>
      </c>
    </row>
    <row r="13" spans="2:8" ht="15">
      <c r="B13" s="10" t="str">
        <f>"01.01."&amp;D13</f>
        <v>01.01.</v>
      </c>
      <c r="C13" s="3"/>
      <c r="D13" s="15">
        <f>IF(YEAR($B$10)+2&lt;YEAR(B15),YEAR($B$10)+2,"")</f>
      </c>
      <c r="E13" s="4">
        <f>IF(D13="","",YEAR(B13-$B$7)-1900)</f>
      </c>
      <c r="F13" s="16">
        <f>IF(D13="","",VLOOKUP($E13,$B$21:$E$27,2))</f>
      </c>
      <c r="G13" s="16">
        <f>IF(D13="","",VLOOKUP($E13,$B$21:$E$27,3))</f>
      </c>
      <c r="H13" s="16">
        <f>IF(D13="","",VLOOKUP($E13,$B$21:$E$27,4))</f>
      </c>
    </row>
    <row r="14" spans="2:8" ht="15.75" thickBot="1">
      <c r="B14" s="10" t="str">
        <f>"01.01."&amp;D14</f>
        <v>01.01.</v>
      </c>
      <c r="C14" s="3"/>
      <c r="D14" s="15">
        <f>IF(YEAR($B$10)+3&lt;YEAR(B16),YEAR($B$10)+3,"")</f>
      </c>
      <c r="E14" s="4">
        <f>IF(D14="","",YEAR(B14-$B$7)-1900)</f>
      </c>
      <c r="F14" s="16">
        <f>IF(D14="","",VLOOKUP($E14,$B$21:$E$27,2))</f>
      </c>
      <c r="G14" s="16">
        <f>IF(D14="","",VLOOKUP($E14,$B$21:$E$27,3))</f>
      </c>
      <c r="H14" s="16">
        <f>IF(D14="","",VLOOKUP($E14,$B$21:$E$27,4))</f>
      </c>
    </row>
    <row r="15" spans="1:8" ht="15.75" thickBot="1">
      <c r="A15" s="32" t="s">
        <v>2</v>
      </c>
      <c r="B15" s="8"/>
      <c r="C15" s="4">
        <f>IF(B15="","",MONTH(B15))</f>
      </c>
      <c r="D15" s="17">
        <f>IF(OR(B7="",B10="",B15=""),"",YEAR(B15))</f>
      </c>
      <c r="E15" s="4">
        <f>YEAR(B16-$B$7)-1900</f>
        <v>0</v>
      </c>
      <c r="F15" s="16" t="e">
        <f>IF($C15&gt;6,VLOOKUP($E15+1,$B$21:$E$27,2),ROUND(VLOOKUP($E15+1,$B$21:$E$27,2)/12*$C15,0))</f>
        <v>#N/A</v>
      </c>
      <c r="G15" s="16" t="e">
        <f>IF($C15&gt;6,VLOOKUP($E15+1,$B$21:$E$27,3),ROUND(VLOOKUP($E15+1,$B$21:$E$27,3)/12*$C15,0))</f>
        <v>#N/A</v>
      </c>
      <c r="H15" s="16" t="e">
        <f>IF($C15&gt;6,VLOOKUP($E15+1,$B$21:$E$27,4),ROUNDUP(VLOOKUP($E15+1,$B$21:$E$27,4)/12*$C15,0))</f>
        <v>#N/A</v>
      </c>
    </row>
    <row r="16" spans="2:3" ht="14.25">
      <c r="B16" s="9" t="str">
        <f>"01.01."&amp;YEAR(B15)</f>
        <v>01.01.1900</v>
      </c>
      <c r="C16" s="2"/>
    </row>
    <row r="19" spans="1:5" ht="15">
      <c r="A19" s="33" t="s">
        <v>13</v>
      </c>
      <c r="E19" s="34" t="s">
        <v>9</v>
      </c>
    </row>
    <row r="20" spans="1:5" ht="14.25">
      <c r="A20" s="20"/>
      <c r="B20" s="20"/>
      <c r="C20" s="20"/>
      <c r="D20" s="20"/>
      <c r="E20" s="35"/>
    </row>
    <row r="21" spans="1:5" ht="44.25" customHeight="1" thickBot="1">
      <c r="A21" s="41" t="s">
        <v>0</v>
      </c>
      <c r="B21" s="41"/>
      <c r="C21" s="36" t="s">
        <v>17</v>
      </c>
      <c r="D21" s="36" t="s">
        <v>7</v>
      </c>
      <c r="E21" s="37" t="s">
        <v>11</v>
      </c>
    </row>
    <row r="22" spans="1:5" s="26" customFormat="1" ht="11.25">
      <c r="A22" s="38"/>
      <c r="B22" s="39">
        <v>13</v>
      </c>
      <c r="C22" s="40">
        <v>25</v>
      </c>
      <c r="D22" s="40">
        <v>30</v>
      </c>
      <c r="E22" s="25"/>
    </row>
    <row r="23" spans="1:5" s="26" customFormat="1" ht="11.25">
      <c r="A23" s="38"/>
      <c r="B23" s="39">
        <v>14</v>
      </c>
      <c r="C23" s="40">
        <v>25</v>
      </c>
      <c r="D23" s="40">
        <v>30</v>
      </c>
      <c r="E23" s="27"/>
    </row>
    <row r="24" spans="1:5" ht="15">
      <c r="A24" s="24" t="s">
        <v>20</v>
      </c>
      <c r="B24" s="14">
        <v>15</v>
      </c>
      <c r="C24" s="13">
        <v>25</v>
      </c>
      <c r="D24" s="13">
        <v>30</v>
      </c>
      <c r="E24" s="11"/>
    </row>
    <row r="25" spans="1:5" ht="15">
      <c r="A25" s="24" t="s">
        <v>8</v>
      </c>
      <c r="B25" s="14">
        <v>16</v>
      </c>
      <c r="C25" s="13">
        <v>23</v>
      </c>
      <c r="D25" s="13">
        <v>27</v>
      </c>
      <c r="E25" s="11"/>
    </row>
    <row r="26" spans="1:5" ht="15">
      <c r="A26" s="24" t="s">
        <v>8</v>
      </c>
      <c r="B26" s="14">
        <v>17</v>
      </c>
      <c r="C26" s="13">
        <v>21</v>
      </c>
      <c r="D26" s="13">
        <v>25</v>
      </c>
      <c r="E26" s="11"/>
    </row>
    <row r="27" spans="1:5" ht="15.75" thickBot="1">
      <c r="A27" s="24" t="s">
        <v>5</v>
      </c>
      <c r="B27" s="14">
        <v>18</v>
      </c>
      <c r="C27" s="13">
        <v>20</v>
      </c>
      <c r="D27" s="13">
        <v>24</v>
      </c>
      <c r="E27" s="12"/>
    </row>
    <row r="29" spans="1:8" ht="15">
      <c r="A29" s="31" t="s">
        <v>12</v>
      </c>
      <c r="H29" s="30"/>
    </row>
    <row r="30" spans="1:8" ht="33" customHeight="1">
      <c r="A30" s="42" t="s">
        <v>19</v>
      </c>
      <c r="B30" s="42"/>
      <c r="C30" s="42"/>
      <c r="D30" s="42"/>
      <c r="E30" s="42"/>
      <c r="F30" s="42"/>
      <c r="G30" s="42"/>
      <c r="H30" s="42"/>
    </row>
    <row r="31" spans="1:8" ht="30" customHeight="1">
      <c r="A31" s="42" t="s">
        <v>24</v>
      </c>
      <c r="B31" s="42"/>
      <c r="C31" s="42"/>
      <c r="D31" s="42"/>
      <c r="E31" s="42"/>
      <c r="F31" s="42"/>
      <c r="G31" s="42"/>
      <c r="H31" s="42"/>
    </row>
  </sheetData>
  <sheetProtection sheet="1" objects="1" scenarios="1" selectLockedCells="1"/>
  <mergeCells count="3">
    <mergeCell ref="A21:B21"/>
    <mergeCell ref="A30:H30"/>
    <mergeCell ref="A31:H31"/>
  </mergeCells>
  <conditionalFormatting sqref="E14:G14">
    <cfRule type="cellIs" priority="1" dxfId="1" operator="equal" stopIfTrue="1">
      <formula>"v"</formula>
    </cfRule>
  </conditionalFormatting>
  <conditionalFormatting sqref="C11 C15">
    <cfRule type="cellIs" priority="2" dxfId="0" operator="greaterThanOrEqual" stopIfTrue="1">
      <formula>6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IHK- Trier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Urlaubsrechner</dc:title>
  <dc:subject/>
  <dc:creator>Reuter Christian</dc:creator>
  <cp:keywords/>
  <dc:description/>
  <cp:lastModifiedBy>Reuter, Christian</cp:lastModifiedBy>
  <cp:lastPrinted>2010-07-02T10:02:04Z</cp:lastPrinted>
  <dcterms:created xsi:type="dcterms:W3CDTF">2009-08-12T13:36:30Z</dcterms:created>
  <dcterms:modified xsi:type="dcterms:W3CDTF">2021-05-21T09:38:38Z</dcterms:modified>
  <cp:category/>
  <cp:version/>
  <cp:contentType/>
  <cp:contentStatus/>
</cp:coreProperties>
</file>